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mohaseban\Desktop\"/>
    </mc:Choice>
  </mc:AlternateContent>
  <xr:revisionPtr revIDLastSave="0" documentId="13_ncr:1_{9B36CB42-A815-46C6-B833-B98FF999787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حقوق سالیانه" sheetId="1" r:id="rId1"/>
    <sheet name="ساعتی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C2" i="1" l="1"/>
  <c r="C32" i="1" l="1"/>
  <c r="C23" i="1"/>
  <c r="C11" i="2" s="1"/>
  <c r="C33" i="1" l="1"/>
  <c r="C29" i="1"/>
  <c r="C4" i="2" l="1"/>
  <c r="C3" i="2"/>
  <c r="C21" i="1" l="1"/>
  <c r="C20" i="1"/>
  <c r="C19" i="1"/>
  <c r="C14" i="1"/>
  <c r="C10" i="1" l="1"/>
  <c r="C13" i="1"/>
  <c r="C9" i="1"/>
  <c r="C34" i="1" s="1"/>
  <c r="C12" i="1"/>
  <c r="C11" i="1"/>
  <c r="C16" i="1"/>
  <c r="C2" i="2" s="1"/>
  <c r="C15" i="1"/>
  <c r="C9" i="2" s="1"/>
  <c r="C3" i="1"/>
  <c r="C28" i="1" l="1"/>
  <c r="C26" i="1"/>
  <c r="C14" i="2" s="1"/>
  <c r="C36" i="1"/>
  <c r="C25" i="1"/>
  <c r="C13" i="2" s="1"/>
  <c r="C35" i="1"/>
  <c r="C5" i="2"/>
  <c r="C6" i="2" s="1"/>
  <c r="C24" i="1"/>
  <c r="C12" i="2" s="1"/>
  <c r="C8" i="2"/>
  <c r="C30" i="1"/>
  <c r="C7" i="2"/>
  <c r="C22" i="1"/>
  <c r="C18" i="1"/>
  <c r="C17" i="1"/>
  <c r="C10" i="2" s="1"/>
  <c r="C16" i="2" l="1"/>
  <c r="C17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C5" authorId="0" shapeId="0" xr:uid="{00000000-0006-0000-0000-000001000000}">
      <text>
        <r>
          <rPr>
            <b/>
            <sz val="9"/>
            <color indexed="81"/>
            <rFont val="Tahoma"/>
          </rPr>
          <t>مبلغ کمک هزینه اقلام مصرفی خانوار به عنوان مزایای رفاهی و انگیزه ای موضوع تبصره ۳ ماده ۳۶ قانون کار از سوی کارفرمایان پرداخت می شود.</t>
        </r>
        <r>
          <rPr>
            <sz val="9"/>
            <color indexed="81"/>
            <rFont val="Tahoma"/>
          </rPr>
          <t xml:space="preserve">
</t>
        </r>
      </text>
    </comment>
    <comment ref="C6" authorId="0" shapeId="0" xr:uid="{00000000-0006-0000-0000-000002000000}">
      <text>
        <r>
          <rPr>
            <sz val="9"/>
            <color indexed="81"/>
            <rFont val="Tahoma"/>
          </rPr>
          <t>نرخ پایه سنوات در سال 1401 در مورد کارگران دارای قرارداد دائم و موقت مشمول قانون کار که دارای یک سال سابقه کار شده و یا یک سال از دریافت آخرین پایه (سنوات) آنان در همان کارگاه گذشته باشد، اعم از اینکه حق سنوات یا مزایای پایان کار خود را تسویه کرده باشند یا خیر، تعیین می‌گردد</t>
        </r>
      </text>
    </comment>
    <comment ref="C9" authorId="0" shapeId="0" xr:uid="{00000000-0006-0000-0000-000003000000}">
      <text>
        <r>
          <rPr>
            <b/>
            <sz val="9"/>
            <color indexed="81"/>
            <rFont val="Tahoma"/>
          </rPr>
          <t>به شرطی که بیمه شده حداقل دارای 2 سال سابقه بیمه تامین اجتماعی داشته باشد</t>
        </r>
        <r>
          <rPr>
            <sz val="9"/>
            <color indexed="81"/>
            <rFont val="Tahoma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<sst xmlns="http://schemas.openxmlformats.org/spreadsheetml/2006/main" count="56" uniqueCount="52">
  <si>
    <t>ردیف</t>
  </si>
  <si>
    <t>عنوان</t>
  </si>
  <si>
    <t>مبلغ</t>
  </si>
  <si>
    <t>حقوق ماهیانه 30 روزه</t>
  </si>
  <si>
    <t>حقوق ماهیانه 31 روزه</t>
  </si>
  <si>
    <t>بن کارگری ماهیانه</t>
  </si>
  <si>
    <t>حق مسکن ماهیانه</t>
  </si>
  <si>
    <t xml:space="preserve">حق اولاد برای هر فرزند زیر 18 سال (یک فرزند) </t>
  </si>
  <si>
    <t xml:space="preserve">حق اولاد برای هر فرزند زیر 18 سال (دو فرزند) </t>
  </si>
  <si>
    <t xml:space="preserve">حق اولاد برای هر فرزند زیر 18 سال (سه فرزند) </t>
  </si>
  <si>
    <t>سنوات خدمت معادل 30 روز حقوق برای هر سال</t>
  </si>
  <si>
    <t>سنوات خدمت معادل 2.5 روز حقوق برای هر ماه</t>
  </si>
  <si>
    <t>مزد هر ساعت کار عادی (برابر با مزد روزانه تقسیم بر 7.33)</t>
  </si>
  <si>
    <t>فوق العاده اضافه کاری 1.4 برابر مزد عادی هر ساعت</t>
  </si>
  <si>
    <t>فوق العاده شب کاری 35% مزد ساعتی بابت هر ساعت</t>
  </si>
  <si>
    <t xml:space="preserve">فوق العاده نوبت کاری برای ماه 30 روزه (صبح عصر 10 درصد حقوق ماهیانه) </t>
  </si>
  <si>
    <t xml:space="preserve">فوق العاده نوبت کاری برای ماه 30 روزه (صبح عصر شب 15 درصد حقوق ماهیانه) </t>
  </si>
  <si>
    <t xml:space="preserve">فوق العاده نوبت کاری برای ماه 30 روزه (صبح شب و یا عصر شب 22.5 درصد حقوق ماهیانه) </t>
  </si>
  <si>
    <t>تعطیل کاری هر ساعت (40درصد مزد ساعتی )</t>
  </si>
  <si>
    <t>مزد ساعتی</t>
  </si>
  <si>
    <t>حق مسکن به ازای هر ساعت</t>
  </si>
  <si>
    <t>بن کارگری به ازای هر ساعت</t>
  </si>
  <si>
    <t>حق اولاد برای هر فرزند زیر 18 سال (یک فرزند) به ازای هر ساعت</t>
  </si>
  <si>
    <t>حق اولاد برای هر فرزند زیر 18 سال (دو فرزند) به ازای هر ساعت</t>
  </si>
  <si>
    <t>حق اولاد برای هر فرزند زیر 18 سال (سه فرزند) به ازای هر ساعت</t>
  </si>
  <si>
    <t>عیدی پاداش 98 (معادل 60 روز حقوق برای هر سال) به ازای هر ساعت</t>
  </si>
  <si>
    <t>سنوات خدمت 98 (معادل 30 روز حقوق برای هر سال) به ازای هر ساعت</t>
  </si>
  <si>
    <t>حداقل پرداخت به ازای هر ساعت کار در قرارداد ساعتی</t>
  </si>
  <si>
    <t>پرداخت به ازای هر روز کاری در قرارداد ساعتی</t>
  </si>
  <si>
    <t>اضافه می شود حق بیمه سهم کارفرما</t>
  </si>
  <si>
    <t>مرخصی برای هر روز (بدون احتساب حق اولاد)</t>
  </si>
  <si>
    <t>مرخصی برای هر روز (با احتساب یک فرزند )</t>
  </si>
  <si>
    <t>مرخصی برای هر روز (با احتساب دو فرزند )</t>
  </si>
  <si>
    <t>مرخصی برای هر روز (با احتساب سه فرزند )</t>
  </si>
  <si>
    <t>محاسبه 2.5 روز مرخصی برای هر ماه به ازای هر ساعت (بدون احتساب فرزند)</t>
  </si>
  <si>
    <t>محاسبه 2.5 روز مرخصی برای هر ماه به ازای هر ساعت ( با احتساب یک فرزند)</t>
  </si>
  <si>
    <t>محاسبه 2.5 روز مرخصی برای هر ماه به ازای هر ساعت (با احتساب دو فرزند)</t>
  </si>
  <si>
    <t>محاسبه 2.5 روز مرخصی برای هر ماه به ازای هر ساعت (با احتساب سه فرزند)</t>
  </si>
  <si>
    <t xml:space="preserve">پایه سنوات به ازای هر روز </t>
  </si>
  <si>
    <t>مجموع دریافتی کارگر مجرد برای ماه 30 روزه +پایه سنوات</t>
  </si>
  <si>
    <t xml:space="preserve">مجموع دریافتی کارگر مجرد  برای ماه 30 روزه </t>
  </si>
  <si>
    <t>مجموع دریافتی کارگر مجرد  برای ماه 30 روزه + با یک فرزند</t>
  </si>
  <si>
    <t>مجموع دریافتی کارگر مجرد  برای ماه 30 روزه + با دو فرزند</t>
  </si>
  <si>
    <t>مجموع دریافتی کارگر مجرد  برای ماه 30 روزه + با سه فرزند</t>
  </si>
  <si>
    <t>پایه سنوات ماهیانه 30 روزه</t>
  </si>
  <si>
    <t xml:space="preserve">حداقل هزینه حقوق </t>
  </si>
  <si>
    <t>حداقل حقوق پرداختی با احتساب سنوات و عیدی ماهیانه</t>
  </si>
  <si>
    <t>مزد روزانه</t>
  </si>
  <si>
    <t>عیدی پاداش معادل 60 روز حقوق برای هر سال</t>
  </si>
  <si>
    <t>عیدی پاداش  معادل 5 روز حقوق برای هر ماه</t>
  </si>
  <si>
    <t>https://mohasebankhebreh.com</t>
  </si>
  <si>
    <t xml:space="preserve">محاسبان تلاشگر خبره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</si>
</sst>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 * #,##0_-[$ريال-429]_ ;_ * #,##0\-[$ريال-429]_ ;_ * &quot;-&quot;??_-[$ريال-429]_ ;_ @_ "/>
    <numFmt numFmtId="165" formatCode="_ * #,##0.00_-[$ريال-429]_ ;_ * #,##0.00\-[$ريال-429]_ ;_ * &quot;-&quot;??_-[$ريال-429]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B Zar"/>
      <charset val="178"/>
    </font>
    <font>
      <b/>
      <sz val="12"/>
      <color theme="1"/>
      <name val="B Nazanin"/>
      <charset val="178"/>
    </font>
    <font>
      <sz val="9"/>
      <color indexed="81"/>
      <name val="Tahoma"/>
    </font>
    <font>
      <b/>
      <sz val="9"/>
      <color indexed="81"/>
      <name val="Tahoma"/>
    </font>
    <font>
      <u/>
      <sz val="11"/>
      <color theme="10"/>
      <name val="Calibri"/>
      <family val="2"/>
      <scheme val="minor"/>
    </font>
    <font>
      <sz val="11"/>
      <color rgb="FFFF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164" fontId="2" fillId="0" borderId="0" xfId="1" applyNumberFormat="1" applyFont="1" applyAlignment="1"/>
    <xf numFmtId="165" fontId="2" fillId="0" borderId="0" xfId="1" applyNumberFormat="1" applyFont="1" applyAlignment="1"/>
    <xf numFmtId="0" fontId="3" fillId="2" borderId="0" xfId="0" applyFont="1" applyFill="1"/>
    <xf numFmtId="0" fontId="3" fillId="3" borderId="0" xfId="0" applyFont="1" applyFill="1"/>
    <xf numFmtId="164" fontId="3" fillId="3" borderId="0" xfId="1" applyNumberFormat="1" applyFont="1" applyFill="1" applyAlignment="1"/>
    <xf numFmtId="164" fontId="3" fillId="2" borderId="0" xfId="1" applyNumberFormat="1" applyFont="1" applyFill="1" applyAlignment="1"/>
    <xf numFmtId="0" fontId="4" fillId="0" borderId="0" xfId="0" applyFont="1"/>
    <xf numFmtId="164" fontId="4" fillId="0" borderId="0" xfId="1" applyNumberFormat="1" applyFont="1" applyAlignment="1"/>
    <xf numFmtId="164" fontId="3" fillId="0" borderId="0" xfId="1" applyNumberFormat="1" applyFont="1" applyFill="1" applyAlignment="1"/>
    <xf numFmtId="0" fontId="0" fillId="0" borderId="0" xfId="0" applyFill="1"/>
    <xf numFmtId="0" fontId="2" fillId="3" borderId="0" xfId="0" applyFont="1" applyFill="1"/>
    <xf numFmtId="0" fontId="5" fillId="0" borderId="0" xfId="0" applyFont="1"/>
    <xf numFmtId="0" fontId="2" fillId="4" borderId="0" xfId="0" applyFont="1" applyFill="1"/>
    <xf numFmtId="0" fontId="2" fillId="2" borderId="0" xfId="0" applyFont="1" applyFill="1"/>
    <xf numFmtId="164" fontId="2" fillId="2" borderId="0" xfId="1" applyNumberFormat="1" applyFont="1" applyFill="1" applyAlignment="1"/>
    <xf numFmtId="0" fontId="2" fillId="5" borderId="0" xfId="0" applyFont="1" applyFill="1"/>
    <xf numFmtId="164" fontId="2" fillId="5" borderId="0" xfId="1" applyNumberFormat="1" applyFont="1" applyFill="1" applyAlignment="1"/>
    <xf numFmtId="0" fontId="2" fillId="6" borderId="0" xfId="0" applyFont="1" applyFill="1"/>
    <xf numFmtId="164" fontId="2" fillId="6" borderId="0" xfId="1" applyNumberFormat="1" applyFont="1" applyFill="1" applyAlignment="1"/>
    <xf numFmtId="0" fontId="2" fillId="0" borderId="1" xfId="0" applyFont="1" applyBorder="1"/>
    <xf numFmtId="164" fontId="2" fillId="0" borderId="2" xfId="1" applyNumberFormat="1" applyFont="1" applyBorder="1" applyAlignment="1"/>
    <xf numFmtId="0" fontId="2" fillId="0" borderId="3" xfId="0" applyFont="1" applyBorder="1"/>
    <xf numFmtId="164" fontId="2" fillId="0" borderId="4" xfId="1" applyNumberFormat="1" applyFont="1" applyBorder="1" applyAlignment="1"/>
    <xf numFmtId="164" fontId="2" fillId="0" borderId="4" xfId="0" applyNumberFormat="1" applyFont="1" applyBorder="1"/>
    <xf numFmtId="0" fontId="2" fillId="0" borderId="5" xfId="0" applyFont="1" applyBorder="1"/>
    <xf numFmtId="164" fontId="2" fillId="0" borderId="6" xfId="0" applyNumberFormat="1" applyFont="1" applyBorder="1"/>
    <xf numFmtId="164" fontId="2" fillId="0" borderId="6" xfId="1" applyNumberFormat="1" applyFont="1" applyBorder="1" applyAlignment="1"/>
    <xf numFmtId="164" fontId="2" fillId="0" borderId="2" xfId="0" applyNumberFormat="1" applyFont="1" applyBorder="1"/>
    <xf numFmtId="0" fontId="8" fillId="0" borderId="0" xfId="2"/>
    <xf numFmtId="0" fontId="9" fillId="0" borderId="0" xfId="0" applyFont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ohasebankhebreh.com/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9"/>
  <sheetViews>
    <sheetView rightToLeft="1" tabSelected="1" topLeftCell="A16" workbookViewId="0">
      <selection activeCell="B41" sqref="B41"/>
    </sheetView>
  </sheetViews>
  <sheetFormatPr defaultColWidth="8.7109375" defaultRowHeight="18" x14ac:dyDescent="0.45"/>
  <cols>
    <col min="1" max="1" width="5.140625" style="1" bestFit="1" customWidth="1"/>
    <col min="2" max="2" width="57.42578125" style="1" bestFit="1" customWidth="1"/>
    <col min="3" max="3" width="15.42578125" style="2" bestFit="1" customWidth="1"/>
    <col min="4" max="16384" width="8.7109375" style="1"/>
  </cols>
  <sheetData>
    <row r="1" spans="1:3" s="8" customFormat="1" ht="19.5" x14ac:dyDescent="0.5">
      <c r="A1" s="8" t="s">
        <v>0</v>
      </c>
      <c r="B1" s="8" t="s">
        <v>1</v>
      </c>
      <c r="C1" s="9" t="s">
        <v>2</v>
      </c>
    </row>
    <row r="2" spans="1:3" x14ac:dyDescent="0.45">
      <c r="A2" s="14">
        <v>1</v>
      </c>
      <c r="B2" s="1" t="s">
        <v>3</v>
      </c>
      <c r="C2" s="2">
        <f>C4*30</f>
        <v>41797500</v>
      </c>
    </row>
    <row r="3" spans="1:3" x14ac:dyDescent="0.45">
      <c r="A3" s="1">
        <v>2</v>
      </c>
      <c r="B3" s="1" t="s">
        <v>4</v>
      </c>
      <c r="C3" s="2">
        <f>C4*31</f>
        <v>43190750</v>
      </c>
    </row>
    <row r="4" spans="1:3" ht="19.5" x14ac:dyDescent="0.5">
      <c r="A4" s="15">
        <v>3</v>
      </c>
      <c r="B4" s="4" t="s">
        <v>47</v>
      </c>
      <c r="C4" s="7">
        <v>1393250</v>
      </c>
    </row>
    <row r="5" spans="1:3" x14ac:dyDescent="0.45">
      <c r="A5" s="1">
        <v>4</v>
      </c>
      <c r="B5" s="1" t="s">
        <v>5</v>
      </c>
      <c r="C5" s="2">
        <v>8500000</v>
      </c>
    </row>
    <row r="6" spans="1:3" x14ac:dyDescent="0.45">
      <c r="A6" s="15">
        <v>5</v>
      </c>
      <c r="B6" s="15" t="s">
        <v>38</v>
      </c>
      <c r="C6" s="16">
        <f>C7/30</f>
        <v>70000</v>
      </c>
    </row>
    <row r="7" spans="1:3" x14ac:dyDescent="0.45">
      <c r="A7" s="1">
        <v>6</v>
      </c>
      <c r="B7" s="1" t="s">
        <v>44</v>
      </c>
      <c r="C7" s="2">
        <v>2100000</v>
      </c>
    </row>
    <row r="8" spans="1:3" x14ac:dyDescent="0.45">
      <c r="A8" s="14">
        <v>7</v>
      </c>
      <c r="B8" s="1" t="s">
        <v>6</v>
      </c>
      <c r="C8" s="2">
        <v>5500000</v>
      </c>
    </row>
    <row r="9" spans="1:3" x14ac:dyDescent="0.45">
      <c r="A9" s="1">
        <v>10</v>
      </c>
      <c r="B9" s="1" t="s">
        <v>7</v>
      </c>
      <c r="C9" s="2">
        <f>C4*3*1</f>
        <v>4179750</v>
      </c>
    </row>
    <row r="10" spans="1:3" x14ac:dyDescent="0.45">
      <c r="A10" s="14">
        <v>11</v>
      </c>
      <c r="B10" s="1" t="s">
        <v>8</v>
      </c>
      <c r="C10" s="2">
        <f>C4*3*2</f>
        <v>8359500</v>
      </c>
    </row>
    <row r="11" spans="1:3" x14ac:dyDescent="0.45">
      <c r="A11" s="1">
        <v>12</v>
      </c>
      <c r="B11" s="1" t="s">
        <v>9</v>
      </c>
      <c r="C11" s="2">
        <f>C4*3*3</f>
        <v>12539250</v>
      </c>
    </row>
    <row r="12" spans="1:3" x14ac:dyDescent="0.45">
      <c r="A12" s="19">
        <v>13</v>
      </c>
      <c r="B12" s="19" t="s">
        <v>48</v>
      </c>
      <c r="C12" s="20">
        <f>C4*60</f>
        <v>83595000</v>
      </c>
    </row>
    <row r="13" spans="1:3" x14ac:dyDescent="0.45">
      <c r="A13" s="1">
        <v>14</v>
      </c>
      <c r="B13" s="1" t="s">
        <v>49</v>
      </c>
      <c r="C13" s="2">
        <f>C4*5</f>
        <v>6966250</v>
      </c>
    </row>
    <row r="14" spans="1:3" x14ac:dyDescent="0.45">
      <c r="A14" s="19">
        <v>15</v>
      </c>
      <c r="B14" s="19" t="s">
        <v>10</v>
      </c>
      <c r="C14" s="20">
        <f>C2</f>
        <v>41797500</v>
      </c>
    </row>
    <row r="15" spans="1:3" x14ac:dyDescent="0.45">
      <c r="A15" s="1">
        <v>16</v>
      </c>
      <c r="B15" s="1" t="s">
        <v>11</v>
      </c>
      <c r="C15" s="2">
        <f>C4*2.5</f>
        <v>3483125</v>
      </c>
    </row>
    <row r="16" spans="1:3" ht="19.5" x14ac:dyDescent="0.5">
      <c r="A16" s="14">
        <v>17</v>
      </c>
      <c r="B16" s="5" t="s">
        <v>12</v>
      </c>
      <c r="C16" s="6">
        <f>C4/7.33</f>
        <v>190075.034106412</v>
      </c>
    </row>
    <row r="17" spans="1:3" x14ac:dyDescent="0.45">
      <c r="A17" s="17">
        <v>18</v>
      </c>
      <c r="B17" s="17" t="s">
        <v>13</v>
      </c>
      <c r="C17" s="18">
        <f>C16*1.4</f>
        <v>266105.04774897679</v>
      </c>
    </row>
    <row r="18" spans="1:3" x14ac:dyDescent="0.45">
      <c r="A18" s="14">
        <v>19</v>
      </c>
      <c r="B18" s="17" t="s">
        <v>14</v>
      </c>
      <c r="C18" s="18">
        <f>C16*35/100</f>
        <v>66526.261937244199</v>
      </c>
    </row>
    <row r="19" spans="1:3" x14ac:dyDescent="0.45">
      <c r="A19" s="1">
        <v>20</v>
      </c>
      <c r="B19" s="1" t="s">
        <v>15</v>
      </c>
      <c r="C19" s="2">
        <f>C2*10/100</f>
        <v>4179750</v>
      </c>
    </row>
    <row r="20" spans="1:3" x14ac:dyDescent="0.45">
      <c r="A20" s="14">
        <v>21</v>
      </c>
      <c r="B20" s="1" t="s">
        <v>16</v>
      </c>
      <c r="C20" s="2">
        <f>C2*15/100</f>
        <v>6269625</v>
      </c>
    </row>
    <row r="21" spans="1:3" x14ac:dyDescent="0.45">
      <c r="A21" s="1">
        <v>22</v>
      </c>
      <c r="B21" s="1" t="s">
        <v>17</v>
      </c>
      <c r="C21" s="2">
        <f>C2*22.5/100</f>
        <v>9404437.5</v>
      </c>
    </row>
    <row r="22" spans="1:3" x14ac:dyDescent="0.45">
      <c r="A22" s="14">
        <v>23</v>
      </c>
      <c r="B22" s="1" t="s">
        <v>18</v>
      </c>
      <c r="C22" s="2">
        <f>C16*40/100</f>
        <v>76030.013642564794</v>
      </c>
    </row>
    <row r="23" spans="1:3" x14ac:dyDescent="0.45">
      <c r="A23" s="1">
        <v>24</v>
      </c>
      <c r="B23" s="1" t="s">
        <v>30</v>
      </c>
      <c r="C23" s="2">
        <f>(C2+C5+C8)/30</f>
        <v>1859916.6666666667</v>
      </c>
    </row>
    <row r="24" spans="1:3" x14ac:dyDescent="0.45">
      <c r="A24" s="14">
        <v>25</v>
      </c>
      <c r="B24" s="1" t="s">
        <v>31</v>
      </c>
      <c r="C24" s="2">
        <f>C23+(C9/30)</f>
        <v>1999241.6666666667</v>
      </c>
    </row>
    <row r="25" spans="1:3" x14ac:dyDescent="0.45">
      <c r="A25" s="1">
        <v>26</v>
      </c>
      <c r="B25" s="1" t="s">
        <v>32</v>
      </c>
      <c r="C25" s="2">
        <f>C23+(C10/30)</f>
        <v>2138566.666666667</v>
      </c>
    </row>
    <row r="26" spans="1:3" x14ac:dyDescent="0.45">
      <c r="A26" s="14">
        <v>27</v>
      </c>
      <c r="B26" s="1" t="s">
        <v>33</v>
      </c>
      <c r="C26" s="2">
        <f>C23+(C11/30)</f>
        <v>2277891.666666667</v>
      </c>
    </row>
    <row r="27" spans="1:3" ht="18.75" thickBot="1" x14ac:dyDescent="0.5">
      <c r="C27" s="3"/>
    </row>
    <row r="28" spans="1:3" x14ac:dyDescent="0.45">
      <c r="B28" s="21" t="s">
        <v>46</v>
      </c>
      <c r="C28" s="22">
        <f>C2+C5+C8+C13+C15</f>
        <v>66246875</v>
      </c>
    </row>
    <row r="29" spans="1:3" x14ac:dyDescent="0.45">
      <c r="B29" s="23" t="s">
        <v>29</v>
      </c>
      <c r="C29" s="24">
        <f>(C2+C8)*23/100</f>
        <v>10878425</v>
      </c>
    </row>
    <row r="30" spans="1:3" ht="18.75" thickBot="1" x14ac:dyDescent="0.5">
      <c r="B30" s="26" t="s">
        <v>45</v>
      </c>
      <c r="C30" s="28">
        <f>C28+C29</f>
        <v>77125300</v>
      </c>
    </row>
    <row r="31" spans="1:3" ht="18.75" thickBot="1" x14ac:dyDescent="0.5"/>
    <row r="32" spans="1:3" x14ac:dyDescent="0.45">
      <c r="B32" s="21" t="s">
        <v>40</v>
      </c>
      <c r="C32" s="29">
        <f>(C2+C5+C8)</f>
        <v>55797500</v>
      </c>
    </row>
    <row r="33" spans="2:3" x14ac:dyDescent="0.45">
      <c r="B33" s="23" t="s">
        <v>39</v>
      </c>
      <c r="C33" s="25">
        <f>C32+C7</f>
        <v>57897500</v>
      </c>
    </row>
    <row r="34" spans="2:3" x14ac:dyDescent="0.45">
      <c r="B34" s="23" t="s">
        <v>41</v>
      </c>
      <c r="C34" s="25">
        <f>C32+C9</f>
        <v>59977250</v>
      </c>
    </row>
    <row r="35" spans="2:3" x14ac:dyDescent="0.45">
      <c r="B35" s="23" t="s">
        <v>42</v>
      </c>
      <c r="C35" s="25">
        <f>C32+C10</f>
        <v>64157000</v>
      </c>
    </row>
    <row r="36" spans="2:3" ht="18.75" thickBot="1" x14ac:dyDescent="0.5">
      <c r="B36" s="26" t="s">
        <v>43</v>
      </c>
      <c r="C36" s="27">
        <f>C32+C11</f>
        <v>68336750</v>
      </c>
    </row>
    <row r="38" spans="2:3" x14ac:dyDescent="0.45">
      <c r="B38" s="30" t="s">
        <v>50</v>
      </c>
    </row>
    <row r="39" spans="2:3" x14ac:dyDescent="0.45">
      <c r="B39" s="31" t="s">
        <v>51</v>
      </c>
    </row>
  </sheetData>
  <hyperlinks>
    <hyperlink ref="B38" r:id="rId1" xr:uid="{06BABF03-5CA8-4726-B878-1AB730BCDC94}"/>
  </hyperlinks>
  <pageMargins left="0.7" right="0.7" top="0.75" bottom="0.75" header="0.3" footer="0.3"/>
  <pageSetup orientation="portrait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"/>
  <sheetViews>
    <sheetView rightToLeft="1" workbookViewId="0">
      <selection activeCell="C3" sqref="C3"/>
    </sheetView>
  </sheetViews>
  <sheetFormatPr defaultRowHeight="15" x14ac:dyDescent="0.25"/>
  <cols>
    <col min="1" max="1" width="4.140625" bestFit="1" customWidth="1"/>
    <col min="2" max="2" width="48" bestFit="1" customWidth="1"/>
    <col min="3" max="3" width="15.7109375" customWidth="1"/>
    <col min="6" max="6" width="42.28515625" bestFit="1" customWidth="1"/>
    <col min="7" max="7" width="15.42578125" bestFit="1" customWidth="1"/>
  </cols>
  <sheetData>
    <row r="1" spans="1:7" s="1" customFormat="1" ht="18" x14ac:dyDescent="0.45">
      <c r="A1" s="1" t="s">
        <v>0</v>
      </c>
      <c r="B1" s="1" t="s">
        <v>1</v>
      </c>
      <c r="C1" s="1" t="s">
        <v>2</v>
      </c>
    </row>
    <row r="2" spans="1:7" ht="19.5" x14ac:dyDescent="0.5">
      <c r="A2" s="12"/>
      <c r="B2" s="12" t="s">
        <v>19</v>
      </c>
      <c r="C2" s="6">
        <f>'حقوق سالیانه'!C16</f>
        <v>190075.034106412</v>
      </c>
    </row>
    <row r="3" spans="1:7" ht="19.5" x14ac:dyDescent="0.5">
      <c r="A3" s="1">
        <v>1</v>
      </c>
      <c r="B3" s="1" t="s">
        <v>21</v>
      </c>
      <c r="C3" s="10">
        <f>('حقوق سالیانه'!C5/30)/7.33</f>
        <v>38653.933606184626</v>
      </c>
    </row>
    <row r="4" spans="1:7" ht="19.5" x14ac:dyDescent="0.5">
      <c r="A4" s="1">
        <v>2</v>
      </c>
      <c r="B4" s="1" t="s">
        <v>20</v>
      </c>
      <c r="C4" s="10">
        <f>('حقوق سالیانه'!C8/30)/7.33</f>
        <v>25011.368804001821</v>
      </c>
    </row>
    <row r="5" spans="1:7" ht="19.5" x14ac:dyDescent="0.5">
      <c r="A5" s="1">
        <v>3</v>
      </c>
      <c r="B5" s="1" t="s">
        <v>22</v>
      </c>
      <c r="C5" s="10">
        <f>('حقوق سالیانه'!C9/30)/7.33</f>
        <v>19007.503410641199</v>
      </c>
    </row>
    <row r="6" spans="1:7" ht="19.5" x14ac:dyDescent="0.5">
      <c r="A6" s="1">
        <v>4</v>
      </c>
      <c r="B6" s="1" t="s">
        <v>23</v>
      </c>
      <c r="C6" s="10">
        <f>C5*2</f>
        <v>38015.006821282397</v>
      </c>
    </row>
    <row r="7" spans="1:7" ht="19.5" x14ac:dyDescent="0.5">
      <c r="A7" s="1">
        <v>5</v>
      </c>
      <c r="B7" s="1" t="s">
        <v>24</v>
      </c>
      <c r="C7" s="10">
        <f>C5*3</f>
        <v>57022.510231923596</v>
      </c>
    </row>
    <row r="8" spans="1:7" ht="19.5" x14ac:dyDescent="0.5">
      <c r="A8" s="1">
        <v>6</v>
      </c>
      <c r="B8" s="1" t="s">
        <v>25</v>
      </c>
      <c r="C8" s="10">
        <f>('حقوق سالیانه'!C13/30)/7.33</f>
        <v>31679.172351068668</v>
      </c>
      <c r="F8" s="1"/>
      <c r="G8" s="10"/>
    </row>
    <row r="9" spans="1:7" ht="19.5" x14ac:dyDescent="0.5">
      <c r="A9" s="1">
        <v>7</v>
      </c>
      <c r="B9" s="1" t="s">
        <v>26</v>
      </c>
      <c r="C9" s="10">
        <f>('حقوق سالیانه'!C15/30)/7.33</f>
        <v>15839.586175534334</v>
      </c>
      <c r="F9" s="1"/>
      <c r="G9" s="10"/>
    </row>
    <row r="10" spans="1:7" ht="19.5" x14ac:dyDescent="0.5">
      <c r="A10" s="1">
        <v>8</v>
      </c>
      <c r="B10" s="1" t="s">
        <v>13</v>
      </c>
      <c r="C10" s="10">
        <f>'حقوق سالیانه'!C17</f>
        <v>266105.04774897679</v>
      </c>
      <c r="F10" s="1"/>
      <c r="G10" s="10"/>
    </row>
    <row r="11" spans="1:7" ht="19.5" x14ac:dyDescent="0.5">
      <c r="A11" s="1">
        <v>9</v>
      </c>
      <c r="B11" s="1" t="s">
        <v>34</v>
      </c>
      <c r="C11" s="10">
        <f>('حقوق سالیانه'!C23*2.5)/(30*7.33)</f>
        <v>21145.028043049871</v>
      </c>
      <c r="F11" s="1"/>
      <c r="G11" s="10"/>
    </row>
    <row r="12" spans="1:7" ht="19.5" x14ac:dyDescent="0.5">
      <c r="A12" s="1">
        <v>10</v>
      </c>
      <c r="B12" s="1" t="s">
        <v>35</v>
      </c>
      <c r="C12" s="10">
        <f>('حقوق سالیانه'!C24*2.5)/(30*7.33)</f>
        <v>22728.986660603307</v>
      </c>
      <c r="F12" s="1"/>
      <c r="G12" s="10"/>
    </row>
    <row r="13" spans="1:7" ht="19.5" x14ac:dyDescent="0.5">
      <c r="A13" s="1">
        <v>11</v>
      </c>
      <c r="B13" s="1" t="s">
        <v>36</v>
      </c>
      <c r="C13" s="10">
        <f>('حقوق سالیانه'!C25*2.5)/(30*7.33)</f>
        <v>24312.945278156742</v>
      </c>
      <c r="F13" s="1"/>
      <c r="G13" s="10"/>
    </row>
    <row r="14" spans="1:7" ht="19.5" x14ac:dyDescent="0.5">
      <c r="A14" s="1">
        <v>12</v>
      </c>
      <c r="B14" s="1" t="s">
        <v>37</v>
      </c>
      <c r="C14" s="10">
        <f>('حقوق سالیانه'!C26*2.5)/(30*7.33)</f>
        <v>25896.903895710177</v>
      </c>
      <c r="F14" s="1"/>
      <c r="G14" s="10"/>
    </row>
    <row r="15" spans="1:7" ht="19.5" x14ac:dyDescent="0.5">
      <c r="A15" s="1"/>
      <c r="B15" s="1"/>
      <c r="C15" s="10"/>
      <c r="F15" s="1"/>
      <c r="G15" s="10"/>
    </row>
    <row r="16" spans="1:7" ht="21" x14ac:dyDescent="0.55000000000000004">
      <c r="A16" s="1"/>
      <c r="B16" s="13" t="s">
        <v>27</v>
      </c>
      <c r="C16" s="10">
        <f>C2+C3+C4+C8+C9</f>
        <v>301259.09504320147</v>
      </c>
      <c r="F16" s="1"/>
      <c r="G16" s="10"/>
    </row>
    <row r="17" spans="1:7" ht="19.5" x14ac:dyDescent="0.5">
      <c r="A17" s="1"/>
      <c r="B17" s="1" t="s">
        <v>28</v>
      </c>
      <c r="C17" s="10">
        <f>C16*7.33</f>
        <v>2208229.166666667</v>
      </c>
      <c r="F17" s="1"/>
      <c r="G17" s="10"/>
    </row>
    <row r="18" spans="1:7" ht="19.5" x14ac:dyDescent="0.5">
      <c r="A18" s="1"/>
      <c r="B18" s="1"/>
      <c r="C18" s="10"/>
      <c r="F18" s="1"/>
      <c r="G18" s="10"/>
    </row>
    <row r="19" spans="1:7" ht="19.5" x14ac:dyDescent="0.5">
      <c r="A19" s="1"/>
      <c r="B19" s="1"/>
      <c r="C19" s="10"/>
    </row>
    <row r="20" spans="1:7" ht="19.5" x14ac:dyDescent="0.5">
      <c r="A20" s="1"/>
      <c r="B20" s="1"/>
      <c r="C20" s="10"/>
    </row>
    <row r="21" spans="1:7" ht="19.5" x14ac:dyDescent="0.5">
      <c r="A21" s="1"/>
      <c r="B21" s="1"/>
      <c r="C21" s="10"/>
    </row>
    <row r="22" spans="1:7" ht="19.5" x14ac:dyDescent="0.5">
      <c r="A22" s="1"/>
      <c r="B22" s="1"/>
      <c r="C22" s="10"/>
    </row>
    <row r="23" spans="1:7" ht="18" x14ac:dyDescent="0.45">
      <c r="A23" s="1"/>
      <c r="B23" s="1"/>
      <c r="C23" s="11"/>
    </row>
    <row r="24" spans="1:7" ht="18" x14ac:dyDescent="0.45">
      <c r="B24" s="1"/>
      <c r="C24" s="11"/>
    </row>
    <row r="25" spans="1:7" ht="18" x14ac:dyDescent="0.45">
      <c r="B25" s="1"/>
      <c r="C25" s="1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حقوق سالیانه</vt:lpstr>
      <vt:lpstr>ساعتی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mohaseban</cp:lastModifiedBy>
  <dcterms:created xsi:type="dcterms:W3CDTF">2019-02-15T15:42:10Z</dcterms:created>
  <dcterms:modified xsi:type="dcterms:W3CDTF">2022-06-12T09:14:50Z</dcterms:modified>
</cp:coreProperties>
</file>